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emenn\Desktop\"/>
    </mc:Choice>
  </mc:AlternateContent>
  <bookViews>
    <workbookView xWindow="0" yWindow="0" windowWidth="21600" windowHeight="9720"/>
  </bookViews>
  <sheets>
    <sheet name="gestion finnance 2018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3" l="1"/>
  <c r="N47" i="3"/>
  <c r="N44" i="3"/>
  <c r="N4" i="3"/>
  <c r="N5" i="3"/>
  <c r="N6" i="3"/>
  <c r="N36" i="3"/>
  <c r="N37" i="3"/>
  <c r="N38" i="3"/>
  <c r="N39" i="3"/>
  <c r="N35" i="3"/>
  <c r="N30" i="3"/>
  <c r="N31" i="3"/>
  <c r="N32" i="3"/>
  <c r="N29" i="3"/>
  <c r="N15" i="3"/>
  <c r="N16" i="3"/>
  <c r="N17" i="3"/>
  <c r="N18" i="3"/>
  <c r="N19" i="3"/>
  <c r="N20" i="3"/>
  <c r="N21" i="3"/>
  <c r="N22" i="3"/>
  <c r="N23" i="3"/>
  <c r="N24" i="3"/>
  <c r="N25" i="3"/>
  <c r="N14" i="3"/>
  <c r="N13" i="3"/>
  <c r="N9" i="3"/>
  <c r="B44" i="3"/>
  <c r="B47" i="3"/>
  <c r="B32" i="3"/>
  <c r="B26" i="3"/>
  <c r="B7" i="3"/>
  <c r="B8" i="3" s="1"/>
  <c r="B48" i="3" l="1"/>
  <c r="B11" i="3"/>
  <c r="B10" i="3"/>
  <c r="M44" i="3"/>
  <c r="L44" i="3"/>
  <c r="K44" i="3"/>
  <c r="J44" i="3"/>
  <c r="I44" i="3"/>
  <c r="H44" i="3"/>
  <c r="G44" i="3"/>
  <c r="F44" i="3"/>
  <c r="E44" i="3"/>
  <c r="D44" i="3"/>
  <c r="C44" i="3"/>
  <c r="M32" i="3"/>
  <c r="L32" i="3"/>
  <c r="K32" i="3"/>
  <c r="J32" i="3"/>
  <c r="I32" i="3"/>
  <c r="H32" i="3"/>
  <c r="G32" i="3"/>
  <c r="F32" i="3"/>
  <c r="E32" i="3"/>
  <c r="D32" i="3"/>
  <c r="C32" i="3"/>
  <c r="M26" i="3"/>
  <c r="L26" i="3"/>
  <c r="L47" i="3" s="1"/>
  <c r="K26" i="3"/>
  <c r="K47" i="3" s="1"/>
  <c r="J26" i="3"/>
  <c r="J47" i="3" s="1"/>
  <c r="I26" i="3"/>
  <c r="H26" i="3"/>
  <c r="G26" i="3"/>
  <c r="F26" i="3"/>
  <c r="E26" i="3"/>
  <c r="D26" i="3"/>
  <c r="D47" i="3" s="1"/>
  <c r="C26" i="3"/>
  <c r="N26" i="3" s="1"/>
  <c r="G11" i="3"/>
  <c r="J8" i="3"/>
  <c r="M7" i="3"/>
  <c r="L7" i="3"/>
  <c r="L48" i="3" s="1"/>
  <c r="K7" i="3"/>
  <c r="K10" i="3" s="1"/>
  <c r="J7" i="3"/>
  <c r="J10" i="3" s="1"/>
  <c r="I7" i="3"/>
  <c r="I10" i="3" s="1"/>
  <c r="H7" i="3"/>
  <c r="H10" i="3" s="1"/>
  <c r="G7" i="3"/>
  <c r="G8" i="3" s="1"/>
  <c r="F7" i="3"/>
  <c r="F48" i="3" s="1"/>
  <c r="E7" i="3"/>
  <c r="E48" i="3" s="1"/>
  <c r="D7" i="3"/>
  <c r="C7" i="3"/>
  <c r="N7" i="3" s="1"/>
  <c r="M48" i="3" l="1"/>
  <c r="F47" i="3"/>
  <c r="G47" i="3"/>
  <c r="C48" i="3"/>
  <c r="H47" i="3"/>
  <c r="H11" i="3"/>
  <c r="I8" i="3"/>
  <c r="G48" i="3"/>
  <c r="H8" i="3"/>
  <c r="H48" i="3"/>
  <c r="C47" i="3"/>
  <c r="D48" i="3"/>
  <c r="I47" i="3"/>
  <c r="K48" i="3"/>
  <c r="E47" i="3"/>
  <c r="M47" i="3"/>
  <c r="C10" i="3"/>
  <c r="M10" i="3"/>
  <c r="I11" i="3"/>
  <c r="I48" i="3"/>
  <c r="C8" i="3"/>
  <c r="N8" i="3" s="1"/>
  <c r="K8" i="3"/>
  <c r="F10" i="3"/>
  <c r="J11" i="3"/>
  <c r="J48" i="3"/>
  <c r="L10" i="3"/>
  <c r="E10" i="3"/>
  <c r="D8" i="3"/>
  <c r="L8" i="3"/>
  <c r="G10" i="3"/>
  <c r="C11" i="3"/>
  <c r="K11" i="3"/>
  <c r="D10" i="3"/>
  <c r="M8" i="3"/>
  <c r="E8" i="3"/>
  <c r="D11" i="3"/>
  <c r="L11" i="3"/>
  <c r="F8" i="3"/>
  <c r="E11" i="3"/>
  <c r="M11" i="3"/>
  <c r="F11" i="3"/>
  <c r="N10" i="3" l="1"/>
  <c r="N48" i="3"/>
  <c r="N11" i="3"/>
</calcChain>
</file>

<file path=xl/sharedStrings.xml><?xml version="1.0" encoding="utf-8"?>
<sst xmlns="http://schemas.openxmlformats.org/spreadsheetml/2006/main" count="57" uniqueCount="54">
  <si>
    <t>Mois</t>
  </si>
  <si>
    <t>Année</t>
  </si>
  <si>
    <t>Salaire</t>
  </si>
  <si>
    <t>Ventes</t>
  </si>
  <si>
    <t>Total</t>
  </si>
  <si>
    <t>Actifs</t>
  </si>
  <si>
    <t>Loyer</t>
  </si>
  <si>
    <t>Electricité</t>
  </si>
  <si>
    <t>Assurance habitation</t>
  </si>
  <si>
    <t>Passif auto</t>
  </si>
  <si>
    <t>Assurance auto</t>
  </si>
  <si>
    <t>Réparations</t>
  </si>
  <si>
    <t>Carburant</t>
  </si>
  <si>
    <t>Internet</t>
  </si>
  <si>
    <t>Passif hobby</t>
  </si>
  <si>
    <t>Eau</t>
  </si>
  <si>
    <t>Taxe habitation</t>
  </si>
  <si>
    <t>Charges</t>
  </si>
  <si>
    <t>Epargne</t>
  </si>
  <si>
    <t>Impots</t>
  </si>
  <si>
    <t>Passifs logement / vie</t>
  </si>
  <si>
    <t>Téléphone</t>
  </si>
  <si>
    <t>Transport</t>
  </si>
  <si>
    <t>Cotisation banque</t>
  </si>
  <si>
    <t>Mutuelle</t>
  </si>
  <si>
    <t>Alimentation</t>
  </si>
  <si>
    <t>Total restant</t>
  </si>
  <si>
    <t>PSN</t>
  </si>
  <si>
    <t>Février</t>
  </si>
  <si>
    <t>Mars</t>
  </si>
  <si>
    <t>Avril</t>
  </si>
  <si>
    <t>Mais</t>
  </si>
  <si>
    <t>Juin</t>
  </si>
  <si>
    <t>Juillet</t>
  </si>
  <si>
    <t>Aout</t>
  </si>
  <si>
    <t>Septembre</t>
  </si>
  <si>
    <t>Octobre</t>
  </si>
  <si>
    <t>Novembre</t>
  </si>
  <si>
    <t>Décembre</t>
  </si>
  <si>
    <t>Total dépenses</t>
  </si>
  <si>
    <t>Taux endettement 33%</t>
  </si>
  <si>
    <t>Objectif Eparge 13%</t>
  </si>
  <si>
    <t>Objectif Eparge 10%</t>
  </si>
  <si>
    <t>Serveur dédié OVH / nom domaine</t>
  </si>
  <si>
    <t>Autres</t>
  </si>
  <si>
    <t>Santé</t>
  </si>
  <si>
    <t>Remboursement</t>
  </si>
  <si>
    <t>Formation</t>
  </si>
  <si>
    <t>Vie courante</t>
  </si>
  <si>
    <t>Sorties</t>
  </si>
  <si>
    <t>Shopping</t>
  </si>
  <si>
    <t>Janvier</t>
  </si>
  <si>
    <t>Financier / Foncier</t>
  </si>
  <si>
    <t>Total
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</si>
</sst>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;[Red]#,##0.00\ &quot;€&quot;"/>
  </numFmts>
  <fonts count="7" x14ac:knownFonts="1">
    <font>
      <sz val="11"/>
      <color theme="1"/>
      <name val="Calibri"/>
      <family val="2"/>
      <scheme val="minor"/>
    </font>
    <font>
      <sz val="12"/>
      <color rgb="FFFF5757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theme="0"/>
      <name val="Arial"/>
      <family val="2"/>
    </font>
    <font>
      <sz val="18"/>
      <color rgb="FF33FF8F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63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4" fillId="2" borderId="1" applyNumberFormat="0">
      <alignment horizontal="center" vertical="center"/>
    </xf>
    <xf numFmtId="8" fontId="1" fillId="0" borderId="0" applyBorder="0" applyAlignment="0"/>
    <xf numFmtId="164" fontId="2" fillId="0" borderId="0"/>
    <xf numFmtId="44" fontId="3" fillId="3" borderId="0">
      <alignment horizontal="right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15">
    <xf numFmtId="0" fontId="0" fillId="0" borderId="0" xfId="0"/>
    <xf numFmtId="44" fontId="4" fillId="2" borderId="1" xfId="1">
      <alignment horizontal="center" vertical="center"/>
    </xf>
    <xf numFmtId="0" fontId="4" fillId="2" borderId="1" xfId="1" applyNumberFormat="1">
      <alignment horizontal="center" vertical="center"/>
    </xf>
    <xf numFmtId="8" fontId="1" fillId="0" borderId="0" xfId="2"/>
    <xf numFmtId="164" fontId="2" fillId="0" borderId="0" xfId="3"/>
    <xf numFmtId="44" fontId="3" fillId="3" borderId="0" xfId="4">
      <alignment horizontal="right"/>
    </xf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2" borderId="2" xfId="1" applyNumberFormat="1" applyBorder="1" applyAlignment="1">
      <alignment horizontal="center" vertical="center" wrapText="1"/>
    </xf>
    <xf numFmtId="0" fontId="4" fillId="2" borderId="0" xfId="1" applyNumberFormat="1" applyBorder="1" applyAlignment="1">
      <alignment horizontal="center" vertical="center" wrapText="1"/>
    </xf>
    <xf numFmtId="164" fontId="5" fillId="4" borderId="0" xfId="5" applyNumberFormat="1"/>
    <xf numFmtId="8" fontId="5" fillId="4" borderId="0" xfId="5" applyNumberFormat="1"/>
    <xf numFmtId="8" fontId="6" fillId="5" borderId="0" xfId="6" applyNumberFormat="1"/>
    <xf numFmtId="0" fontId="6" fillId="5" borderId="0" xfId="6"/>
  </cellXfs>
  <cellStyles count="7">
    <cellStyle name="actif" xfId="3"/>
    <cellStyle name="entetes" xfId="1"/>
    <cellStyle name="Insatisfaisant" xfId="6" builtinId="27"/>
    <cellStyle name="Normal" xfId="0" builtinId="0"/>
    <cellStyle name="passif" xfId="2"/>
    <cellStyle name="Satisfaisant" xfId="5" builtinId="26"/>
    <cellStyle name="total2" xfId="4"/>
  </cellStyles>
  <dxfs count="2">
    <dxf>
      <font>
        <b val="0"/>
        <i val="0"/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00863D"/>
      <color rgb="FF33FF8F"/>
      <color rgb="FF00DA63"/>
      <color rgb="FFFF5757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dépenses année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90048118985127"/>
          <c:y val="5.5555555555555552E-2"/>
          <c:w val="0.82198840769903758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v>dépenses année 2017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'gestion finnance 2018'!$C$2:$M$2</c:f>
              <c:strCache>
                <c:ptCount val="11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Mais</c:v>
                </c:pt>
                <c:pt idx="4">
                  <c:v>Juin</c:v>
                </c:pt>
                <c:pt idx="5">
                  <c:v>Juillet</c:v>
                </c:pt>
                <c:pt idx="6">
                  <c:v>Aout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</c:strCache>
            </c:strRef>
          </c:cat>
          <c:val>
            <c:numRef>
              <c:f>'gestion finnance 2018'!$C$47:$M$47</c:f>
              <c:numCache>
                <c:formatCode>"€"#,##0.00_);[Red]\("€"#,##0.00\)</c:formatCode>
                <c:ptCount val="11"/>
                <c:pt idx="0">
                  <c:v>1626.69</c:v>
                </c:pt>
                <c:pt idx="1">
                  <c:v>1398.5700000000002</c:v>
                </c:pt>
                <c:pt idx="2">
                  <c:v>1170.5700000000002</c:v>
                </c:pt>
                <c:pt idx="3">
                  <c:v>1215.5700000000002</c:v>
                </c:pt>
                <c:pt idx="4">
                  <c:v>1231.8200000000002</c:v>
                </c:pt>
                <c:pt idx="5">
                  <c:v>1170.5700000000002</c:v>
                </c:pt>
                <c:pt idx="6">
                  <c:v>1865.5700000000002</c:v>
                </c:pt>
                <c:pt idx="7">
                  <c:v>1615.5700000000002</c:v>
                </c:pt>
                <c:pt idx="8">
                  <c:v>1516.5700000000002</c:v>
                </c:pt>
                <c:pt idx="9">
                  <c:v>1634.96</c:v>
                </c:pt>
                <c:pt idx="10">
                  <c:v>1370.5700000000002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100280"/>
        <c:axId val="128100672"/>
      </c:lineChart>
      <c:catAx>
        <c:axId val="12810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100672"/>
        <c:crosses val="autoZero"/>
        <c:auto val="1"/>
        <c:lblAlgn val="ctr"/>
        <c:lblOffset val="100"/>
        <c:noMultiLvlLbl val="0"/>
      </c:catAx>
      <c:valAx>
        <c:axId val="12810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100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épargne année 2018</a:t>
            </a:r>
          </a:p>
          <a:p>
            <a:pPr>
              <a:defRPr/>
            </a:pP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190048118985127"/>
          <c:y val="5.5555555555555552E-2"/>
          <c:w val="0.82198840769903758"/>
          <c:h val="0.8416746864975212"/>
        </c:manualLayout>
      </c:layout>
      <c:lineChart>
        <c:grouping val="standard"/>
        <c:varyColors val="0"/>
        <c:ser>
          <c:idx val="0"/>
          <c:order val="0"/>
          <c:tx>
            <c:v>dépenses année 2017</c:v>
          </c:tx>
          <c:spPr>
            <a:ln w="28575" cap="rnd">
              <a:solidFill>
                <a:srgbClr val="00863D"/>
              </a:solidFill>
              <a:round/>
            </a:ln>
            <a:effectLst/>
          </c:spPr>
          <c:marker>
            <c:symbol val="none"/>
          </c:marker>
          <c:cat>
            <c:strRef>
              <c:f>'gestion finnance 2018'!$C$2:$M$2</c:f>
              <c:strCache>
                <c:ptCount val="11"/>
                <c:pt idx="0">
                  <c:v>Février</c:v>
                </c:pt>
                <c:pt idx="1">
                  <c:v>Mars</c:v>
                </c:pt>
                <c:pt idx="2">
                  <c:v>Avril</c:v>
                </c:pt>
                <c:pt idx="3">
                  <c:v>Mais</c:v>
                </c:pt>
                <c:pt idx="4">
                  <c:v>Juin</c:v>
                </c:pt>
                <c:pt idx="5">
                  <c:v>Juillet</c:v>
                </c:pt>
                <c:pt idx="6">
                  <c:v>Aout</c:v>
                </c:pt>
                <c:pt idx="7">
                  <c:v>Septembre</c:v>
                </c:pt>
                <c:pt idx="8">
                  <c:v>Octobre</c:v>
                </c:pt>
                <c:pt idx="9">
                  <c:v>Novembre</c:v>
                </c:pt>
                <c:pt idx="10">
                  <c:v>Décembre</c:v>
                </c:pt>
              </c:strCache>
            </c:strRef>
          </c:cat>
          <c:val>
            <c:numRef>
              <c:f>'gestion finnance 2018'!$C$9:$M$9</c:f>
              <c:numCache>
                <c:formatCode>#\ ##0.00\ "€";[Red]#\ ##0.00\ "€"</c:formatCode>
                <c:ptCount val="1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276824"/>
        <c:axId val="129277216"/>
      </c:lineChart>
      <c:catAx>
        <c:axId val="12927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277216"/>
        <c:crosses val="autoZero"/>
        <c:auto val="1"/>
        <c:lblAlgn val="ctr"/>
        <c:lblOffset val="100"/>
        <c:noMultiLvlLbl val="0"/>
      </c:catAx>
      <c:valAx>
        <c:axId val="12927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€&quot;;[Red]#\ 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27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0</xdr:row>
      <xdr:rowOff>166687</xdr:rowOff>
    </xdr:from>
    <xdr:to>
      <xdr:col>20</xdr:col>
      <xdr:colOff>114300</xdr:colOff>
      <xdr:row>14</xdr:row>
      <xdr:rowOff>100012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142875</xdr:colOff>
      <xdr:row>15</xdr:row>
      <xdr:rowOff>76200</xdr:rowOff>
    </xdr:from>
    <xdr:to>
      <xdr:col>20</xdr:col>
      <xdr:colOff>142875</xdr:colOff>
      <xdr:row>29</xdr:row>
      <xdr:rowOff>123825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topLeftCell="A13" workbookViewId="0">
      <selection activeCell="P38" sqref="P38"/>
    </sheetView>
  </sheetViews>
  <sheetFormatPr baseColWidth="10" defaultRowHeight="15" x14ac:dyDescent="0.25"/>
  <cols>
    <col min="1" max="1" width="32.5703125" customWidth="1"/>
    <col min="2" max="2" width="20.42578125" customWidth="1"/>
    <col min="3" max="3" width="17.5703125" customWidth="1"/>
    <col min="14" max="14" width="13.140625" customWidth="1"/>
  </cols>
  <sheetData>
    <row r="1" spans="1:22" s="8" customFormat="1" ht="15" customHeight="1" x14ac:dyDescent="0.25">
      <c r="A1" s="8" t="s">
        <v>1</v>
      </c>
      <c r="B1" s="8">
        <v>2018</v>
      </c>
      <c r="C1" s="8">
        <v>2018</v>
      </c>
      <c r="D1" s="8">
        <v>2018</v>
      </c>
      <c r="E1" s="8">
        <v>2018</v>
      </c>
      <c r="F1" s="8">
        <v>2018</v>
      </c>
      <c r="G1" s="8">
        <v>2018</v>
      </c>
      <c r="H1" s="8">
        <v>2018</v>
      </c>
      <c r="I1" s="8">
        <v>2018</v>
      </c>
      <c r="J1" s="8">
        <v>2018</v>
      </c>
      <c r="K1" s="8">
        <v>2018</v>
      </c>
      <c r="L1" s="8">
        <v>2018</v>
      </c>
      <c r="M1" s="8">
        <v>2018</v>
      </c>
      <c r="N1" s="9" t="s">
        <v>53</v>
      </c>
    </row>
    <row r="2" spans="1:22" s="8" customFormat="1" ht="15" customHeight="1" x14ac:dyDescent="0.25">
      <c r="A2" s="8" t="s">
        <v>0</v>
      </c>
      <c r="B2" s="8" t="s">
        <v>51</v>
      </c>
      <c r="C2" s="8" t="s">
        <v>28</v>
      </c>
      <c r="D2" s="8" t="s">
        <v>29</v>
      </c>
      <c r="E2" s="8" t="s">
        <v>30</v>
      </c>
      <c r="F2" s="8" t="s">
        <v>31</v>
      </c>
      <c r="G2" s="8" t="s">
        <v>32</v>
      </c>
      <c r="H2" s="8" t="s">
        <v>33</v>
      </c>
      <c r="I2" s="8" t="s">
        <v>34</v>
      </c>
      <c r="J2" s="8" t="s">
        <v>35</v>
      </c>
      <c r="K2" s="8" t="s">
        <v>36</v>
      </c>
      <c r="L2" s="8" t="s">
        <v>37</v>
      </c>
      <c r="M2" s="8" t="s">
        <v>38</v>
      </c>
      <c r="N2" s="10"/>
    </row>
    <row r="3" spans="1:22" s="2" customFormat="1" ht="23.25" x14ac:dyDescent="0.25">
      <c r="A3" s="2" t="s">
        <v>5</v>
      </c>
      <c r="N3" s="10"/>
      <c r="O3"/>
      <c r="P3"/>
      <c r="Q3"/>
      <c r="R3"/>
      <c r="S3"/>
      <c r="T3"/>
      <c r="U3"/>
      <c r="V3"/>
    </row>
    <row r="4" spans="1:22" ht="15.75" x14ac:dyDescent="0.25">
      <c r="A4" t="s">
        <v>2</v>
      </c>
      <c r="B4" s="4">
        <v>2000</v>
      </c>
      <c r="C4" s="4">
        <v>2000</v>
      </c>
      <c r="D4" s="4">
        <v>2000</v>
      </c>
      <c r="E4" s="4">
        <v>2000</v>
      </c>
      <c r="F4" s="4">
        <v>2000</v>
      </c>
      <c r="G4" s="4">
        <v>2000</v>
      </c>
      <c r="H4" s="4">
        <v>2000</v>
      </c>
      <c r="I4" s="4">
        <v>2000</v>
      </c>
      <c r="J4" s="4">
        <v>2000</v>
      </c>
      <c r="K4" s="4">
        <v>2000</v>
      </c>
      <c r="L4" s="4">
        <v>2000</v>
      </c>
      <c r="M4" s="4">
        <v>2000</v>
      </c>
      <c r="N4" s="11">
        <f t="shared" ref="N4:N6" si="0">SUM(B4:M4)</f>
        <v>24000</v>
      </c>
    </row>
    <row r="5" spans="1:22" ht="15.75" x14ac:dyDescent="0.25">
      <c r="A5" t="s">
        <v>52</v>
      </c>
      <c r="B5" s="4">
        <v>0</v>
      </c>
      <c r="C5" s="4">
        <v>100</v>
      </c>
      <c r="D5" s="4">
        <v>100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11">
        <f t="shared" si="0"/>
        <v>200</v>
      </c>
    </row>
    <row r="6" spans="1:22" ht="15.75" x14ac:dyDescent="0.25">
      <c r="A6" t="s">
        <v>3</v>
      </c>
      <c r="B6" s="4">
        <v>0</v>
      </c>
      <c r="C6" s="4">
        <v>3000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11">
        <f t="shared" si="0"/>
        <v>3000</v>
      </c>
    </row>
    <row r="7" spans="1:22" ht="18" x14ac:dyDescent="0.25">
      <c r="A7" s="5" t="s">
        <v>4</v>
      </c>
      <c r="B7" s="4">
        <f>SUM(B4:B6)</f>
        <v>2000</v>
      </c>
      <c r="C7" s="4">
        <f>SUM(C4:C6)</f>
        <v>5100</v>
      </c>
      <c r="D7" s="4">
        <f t="shared" ref="D7:M7" si="1">SUM(D4:D6)</f>
        <v>2100</v>
      </c>
      <c r="E7" s="4">
        <f t="shared" si="1"/>
        <v>2000</v>
      </c>
      <c r="F7" s="4">
        <f t="shared" si="1"/>
        <v>2000</v>
      </c>
      <c r="G7" s="4">
        <f t="shared" si="1"/>
        <v>2000</v>
      </c>
      <c r="H7" s="4">
        <f t="shared" si="1"/>
        <v>2000</v>
      </c>
      <c r="I7" s="4">
        <f t="shared" si="1"/>
        <v>2000</v>
      </c>
      <c r="J7" s="4">
        <f>SUM(J4:J6)</f>
        <v>2000</v>
      </c>
      <c r="K7" s="4">
        <f t="shared" si="1"/>
        <v>2000</v>
      </c>
      <c r="L7" s="4">
        <f t="shared" si="1"/>
        <v>2000</v>
      </c>
      <c r="M7" s="4">
        <f t="shared" si="1"/>
        <v>2000</v>
      </c>
      <c r="N7" s="11">
        <f>SUM(B7:M7)</f>
        <v>27200</v>
      </c>
    </row>
    <row r="8" spans="1:22" ht="18" x14ac:dyDescent="0.25">
      <c r="A8" s="5" t="s">
        <v>40</v>
      </c>
      <c r="B8" s="7">
        <f>33*B7/100</f>
        <v>660</v>
      </c>
      <c r="C8" s="7">
        <f>33*C7/100</f>
        <v>1683</v>
      </c>
      <c r="D8" s="7">
        <f t="shared" ref="D8:M8" si="2">33*D7/100</f>
        <v>693</v>
      </c>
      <c r="E8" s="7">
        <f t="shared" si="2"/>
        <v>660</v>
      </c>
      <c r="F8" s="7">
        <f t="shared" si="2"/>
        <v>660</v>
      </c>
      <c r="G8" s="7">
        <f t="shared" si="2"/>
        <v>660</v>
      </c>
      <c r="H8" s="7">
        <f t="shared" si="2"/>
        <v>660</v>
      </c>
      <c r="I8" s="7">
        <f t="shared" si="2"/>
        <v>660</v>
      </c>
      <c r="J8" s="7">
        <f t="shared" si="2"/>
        <v>660</v>
      </c>
      <c r="K8" s="7">
        <f t="shared" si="2"/>
        <v>660</v>
      </c>
      <c r="L8" s="7">
        <f t="shared" si="2"/>
        <v>660</v>
      </c>
      <c r="M8" s="7">
        <f t="shared" si="2"/>
        <v>660</v>
      </c>
      <c r="N8" s="11">
        <f>SUM(B8:M8)</f>
        <v>8976</v>
      </c>
    </row>
    <row r="9" spans="1:22" ht="18" x14ac:dyDescent="0.25">
      <c r="A9" s="5" t="s">
        <v>18</v>
      </c>
      <c r="B9" s="4">
        <v>250</v>
      </c>
      <c r="C9" s="4">
        <v>250</v>
      </c>
      <c r="D9" s="4">
        <v>250</v>
      </c>
      <c r="E9" s="4">
        <v>250</v>
      </c>
      <c r="F9" s="4">
        <v>250</v>
      </c>
      <c r="G9" s="4">
        <v>250</v>
      </c>
      <c r="H9" s="4">
        <v>250</v>
      </c>
      <c r="I9" s="4">
        <v>250</v>
      </c>
      <c r="J9" s="4">
        <v>250</v>
      </c>
      <c r="K9" s="4">
        <v>250</v>
      </c>
      <c r="L9" s="4">
        <v>250</v>
      </c>
      <c r="M9" s="4">
        <v>250</v>
      </c>
      <c r="N9" s="11">
        <f>SUM(B9:M9)</f>
        <v>3000</v>
      </c>
    </row>
    <row r="10" spans="1:22" ht="18" x14ac:dyDescent="0.25">
      <c r="A10" s="5" t="s">
        <v>42</v>
      </c>
      <c r="B10" s="7">
        <f xml:space="preserve"> 10*B7/100</f>
        <v>200</v>
      </c>
      <c r="C10" s="7">
        <f xml:space="preserve"> 10*C7/100</f>
        <v>510</v>
      </c>
      <c r="D10" s="7">
        <f t="shared" ref="D10:M10" si="3" xml:space="preserve"> 10*D7/100</f>
        <v>210</v>
      </c>
      <c r="E10" s="7">
        <f t="shared" si="3"/>
        <v>200</v>
      </c>
      <c r="F10" s="7">
        <f t="shared" si="3"/>
        <v>200</v>
      </c>
      <c r="G10" s="7">
        <f t="shared" si="3"/>
        <v>200</v>
      </c>
      <c r="H10" s="7">
        <f t="shared" si="3"/>
        <v>200</v>
      </c>
      <c r="I10" s="7">
        <f t="shared" si="3"/>
        <v>200</v>
      </c>
      <c r="J10" s="7">
        <f t="shared" si="3"/>
        <v>200</v>
      </c>
      <c r="K10" s="7">
        <f t="shared" si="3"/>
        <v>200</v>
      </c>
      <c r="L10" s="7">
        <f t="shared" si="3"/>
        <v>200</v>
      </c>
      <c r="M10" s="7">
        <f t="shared" si="3"/>
        <v>200</v>
      </c>
      <c r="N10" s="11">
        <f>SUM(B10:M10)</f>
        <v>2720</v>
      </c>
    </row>
    <row r="11" spans="1:22" ht="18" x14ac:dyDescent="0.25">
      <c r="A11" s="5" t="s">
        <v>41</v>
      </c>
      <c r="B11" s="7">
        <f xml:space="preserve"> 13*B7/100</f>
        <v>260</v>
      </c>
      <c r="C11" s="7">
        <f xml:space="preserve"> 13*C7/100</f>
        <v>663</v>
      </c>
      <c r="D11" s="7">
        <f t="shared" ref="D11:M11" si="4" xml:space="preserve"> 13*D7/100</f>
        <v>273</v>
      </c>
      <c r="E11" s="7">
        <f t="shared" si="4"/>
        <v>260</v>
      </c>
      <c r="F11" s="7">
        <f t="shared" si="4"/>
        <v>260</v>
      </c>
      <c r="G11" s="7">
        <f t="shared" si="4"/>
        <v>260</v>
      </c>
      <c r="H11" s="7">
        <f t="shared" si="4"/>
        <v>260</v>
      </c>
      <c r="I11" s="7">
        <f t="shared" si="4"/>
        <v>260</v>
      </c>
      <c r="J11" s="7">
        <f t="shared" si="4"/>
        <v>260</v>
      </c>
      <c r="K11" s="7">
        <f t="shared" si="4"/>
        <v>260</v>
      </c>
      <c r="L11" s="7">
        <f t="shared" si="4"/>
        <v>260</v>
      </c>
      <c r="M11" s="7">
        <f t="shared" si="4"/>
        <v>260</v>
      </c>
      <c r="N11" s="11">
        <f>SUM(C11:M11)</f>
        <v>3276</v>
      </c>
    </row>
    <row r="12" spans="1:22" s="2" customFormat="1" ht="23.25" x14ac:dyDescent="0.25">
      <c r="A12" s="2" t="s">
        <v>20</v>
      </c>
      <c r="O12"/>
      <c r="P12"/>
      <c r="Q12"/>
      <c r="R12"/>
      <c r="S12"/>
      <c r="T12"/>
      <c r="U12"/>
      <c r="V12"/>
    </row>
    <row r="13" spans="1:22" ht="15.75" x14ac:dyDescent="0.25">
      <c r="A13" t="s">
        <v>6</v>
      </c>
      <c r="B13" s="3">
        <v>600</v>
      </c>
      <c r="C13" s="3">
        <v>600</v>
      </c>
      <c r="D13" s="3">
        <v>600</v>
      </c>
      <c r="E13" s="3">
        <v>600</v>
      </c>
      <c r="F13" s="3">
        <v>600</v>
      </c>
      <c r="G13" s="3">
        <v>600</v>
      </c>
      <c r="H13" s="3">
        <v>600</v>
      </c>
      <c r="I13" s="3">
        <v>600</v>
      </c>
      <c r="J13" s="3">
        <v>600</v>
      </c>
      <c r="K13" s="3">
        <v>600</v>
      </c>
      <c r="L13" s="3">
        <v>600</v>
      </c>
      <c r="M13" s="3">
        <v>600</v>
      </c>
      <c r="N13" s="13">
        <f>-SUM(B13:M13)</f>
        <v>-7200</v>
      </c>
    </row>
    <row r="14" spans="1:22" ht="15.75" x14ac:dyDescent="0.25">
      <c r="A14" t="s">
        <v>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3">
        <f>-SUM(B14:M14)</f>
        <v>0</v>
      </c>
    </row>
    <row r="15" spans="1:22" ht="15.75" x14ac:dyDescent="0.25">
      <c r="A15" t="s">
        <v>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3">
        <f t="shared" ref="N15:N26" si="5">-SUM(B15:M15)</f>
        <v>0</v>
      </c>
    </row>
    <row r="16" spans="1:22" ht="15" customHeight="1" x14ac:dyDescent="0.25">
      <c r="A16" t="s">
        <v>21</v>
      </c>
      <c r="B16" s="3">
        <v>10.99</v>
      </c>
      <c r="C16" s="3">
        <v>10.99</v>
      </c>
      <c r="D16" s="3">
        <v>10.99</v>
      </c>
      <c r="E16" s="3">
        <v>10.99</v>
      </c>
      <c r="F16" s="3">
        <v>10.99</v>
      </c>
      <c r="G16" s="3">
        <v>10.99</v>
      </c>
      <c r="H16" s="3">
        <v>10.99</v>
      </c>
      <c r="I16" s="3">
        <v>10.99</v>
      </c>
      <c r="J16" s="3">
        <v>10.99</v>
      </c>
      <c r="K16" s="3">
        <v>10.99</v>
      </c>
      <c r="L16" s="3">
        <v>10.99</v>
      </c>
      <c r="M16" s="3">
        <v>10.99</v>
      </c>
      <c r="N16" s="13">
        <f t="shared" si="5"/>
        <v>-131.87999999999997</v>
      </c>
    </row>
    <row r="17" spans="1:22" ht="15" customHeight="1" x14ac:dyDescent="0.25">
      <c r="A17" t="s">
        <v>13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3">
        <f t="shared" si="5"/>
        <v>0</v>
      </c>
    </row>
    <row r="18" spans="1:22" ht="15.75" x14ac:dyDescent="0.25">
      <c r="A18" t="s">
        <v>15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3">
        <f t="shared" si="5"/>
        <v>0</v>
      </c>
    </row>
    <row r="19" spans="1:22" ht="15.75" x14ac:dyDescent="0.25">
      <c r="A19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13">
        <f t="shared" si="5"/>
        <v>0</v>
      </c>
    </row>
    <row r="20" spans="1:22" ht="15.75" x14ac:dyDescent="0.25">
      <c r="A20" t="s">
        <v>22</v>
      </c>
      <c r="B20" s="3">
        <v>75.2</v>
      </c>
      <c r="C20" s="3">
        <v>75.2</v>
      </c>
      <c r="D20" s="3">
        <v>75.2</v>
      </c>
      <c r="E20" s="3">
        <v>75.2</v>
      </c>
      <c r="F20" s="3">
        <v>75.2</v>
      </c>
      <c r="G20" s="3">
        <v>75.2</v>
      </c>
      <c r="H20" s="3">
        <v>75.2</v>
      </c>
      <c r="I20" s="3">
        <v>75.2</v>
      </c>
      <c r="J20" s="3">
        <v>75.2</v>
      </c>
      <c r="K20" s="3">
        <v>75.2</v>
      </c>
      <c r="L20" s="3">
        <v>75.2</v>
      </c>
      <c r="M20" s="3">
        <v>75.2</v>
      </c>
      <c r="N20" s="13">
        <f t="shared" si="5"/>
        <v>-902.4000000000002</v>
      </c>
    </row>
    <row r="21" spans="1:22" ht="15.75" x14ac:dyDescent="0.25">
      <c r="A21" t="s">
        <v>16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3">
        <f t="shared" si="5"/>
        <v>0</v>
      </c>
    </row>
    <row r="22" spans="1:22" ht="15.75" x14ac:dyDescent="0.25">
      <c r="A22" t="s">
        <v>23</v>
      </c>
      <c r="B22" s="3">
        <v>0</v>
      </c>
      <c r="C22" s="3">
        <v>0</v>
      </c>
      <c r="D22" s="3">
        <v>20.88</v>
      </c>
      <c r="E22" s="3">
        <v>20.88</v>
      </c>
      <c r="F22" s="3">
        <v>20.88</v>
      </c>
      <c r="G22" s="3">
        <v>20.88</v>
      </c>
      <c r="H22" s="3">
        <v>20.88</v>
      </c>
      <c r="I22" s="3">
        <v>20.88</v>
      </c>
      <c r="J22" s="3">
        <v>20.88</v>
      </c>
      <c r="K22" s="3">
        <v>20.88</v>
      </c>
      <c r="L22" s="3">
        <v>20.88</v>
      </c>
      <c r="M22" s="3">
        <v>20.88</v>
      </c>
      <c r="N22" s="13">
        <f t="shared" si="5"/>
        <v>-208.79999999999998</v>
      </c>
    </row>
    <row r="23" spans="1:22" ht="15.75" x14ac:dyDescent="0.25">
      <c r="A23" t="s">
        <v>24</v>
      </c>
      <c r="B23" s="3">
        <v>30.51</v>
      </c>
      <c r="C23" s="3">
        <v>30.51</v>
      </c>
      <c r="D23" s="3">
        <v>30.51</v>
      </c>
      <c r="E23" s="3">
        <v>30.51</v>
      </c>
      <c r="F23" s="3">
        <v>30.51</v>
      </c>
      <c r="G23" s="3">
        <v>30.51</v>
      </c>
      <c r="H23" s="3">
        <v>30.51</v>
      </c>
      <c r="I23" s="3">
        <v>30.51</v>
      </c>
      <c r="J23" s="3">
        <v>30.51</v>
      </c>
      <c r="K23" s="3">
        <v>30.51</v>
      </c>
      <c r="L23" s="3">
        <v>30.51</v>
      </c>
      <c r="M23" s="3">
        <v>30.51</v>
      </c>
      <c r="N23" s="13">
        <f t="shared" si="5"/>
        <v>-366.11999999999995</v>
      </c>
    </row>
    <row r="24" spans="1:22" ht="15.75" x14ac:dyDescent="0.25">
      <c r="A24" t="s">
        <v>48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3">
        <f t="shared" si="5"/>
        <v>0</v>
      </c>
    </row>
    <row r="25" spans="1:22" ht="15.75" x14ac:dyDescent="0.25">
      <c r="A25" t="s">
        <v>25</v>
      </c>
      <c r="B25" s="3">
        <v>200</v>
      </c>
      <c r="C25" s="3">
        <v>200</v>
      </c>
      <c r="D25" s="3">
        <v>200</v>
      </c>
      <c r="E25" s="3">
        <v>200</v>
      </c>
      <c r="F25" s="3">
        <v>200</v>
      </c>
      <c r="G25" s="3">
        <v>200</v>
      </c>
      <c r="H25" s="3">
        <v>200</v>
      </c>
      <c r="I25" s="3">
        <v>200</v>
      </c>
      <c r="J25" s="3">
        <v>200</v>
      </c>
      <c r="K25" s="3">
        <v>200</v>
      </c>
      <c r="L25" s="3">
        <v>200</v>
      </c>
      <c r="M25" s="3">
        <v>200</v>
      </c>
      <c r="N25" s="13">
        <f t="shared" si="5"/>
        <v>-2400</v>
      </c>
    </row>
    <row r="26" spans="1:22" ht="18" x14ac:dyDescent="0.25">
      <c r="A26" s="5" t="s">
        <v>4</v>
      </c>
      <c r="B26" s="3">
        <f>SUM(B13:B25)</f>
        <v>916.7</v>
      </c>
      <c r="C26" s="3">
        <f>SUM(C13:C25)</f>
        <v>916.7</v>
      </c>
      <c r="D26" s="3">
        <f t="shared" ref="D26:M26" si="6">SUM(D13:D25)</f>
        <v>937.58</v>
      </c>
      <c r="E26" s="3">
        <f t="shared" si="6"/>
        <v>937.58</v>
      </c>
      <c r="F26" s="3">
        <f t="shared" si="6"/>
        <v>937.58</v>
      </c>
      <c r="G26" s="3">
        <f t="shared" si="6"/>
        <v>937.58</v>
      </c>
      <c r="H26" s="3">
        <f t="shared" si="6"/>
        <v>937.58</v>
      </c>
      <c r="I26" s="3">
        <f t="shared" si="6"/>
        <v>937.58</v>
      </c>
      <c r="J26" s="3">
        <f t="shared" si="6"/>
        <v>937.58</v>
      </c>
      <c r="K26" s="3">
        <f t="shared" si="6"/>
        <v>937.58</v>
      </c>
      <c r="L26" s="3">
        <f t="shared" si="6"/>
        <v>937.58</v>
      </c>
      <c r="M26" s="3">
        <f t="shared" si="6"/>
        <v>937.58</v>
      </c>
      <c r="N26" s="13">
        <f>-SUM(B26:M26)</f>
        <v>-11209.2</v>
      </c>
    </row>
    <row r="28" spans="1:22" s="2" customFormat="1" ht="23.25" x14ac:dyDescent="0.25">
      <c r="A28" s="2" t="s">
        <v>9</v>
      </c>
      <c r="O28"/>
      <c r="P28"/>
      <c r="Q28"/>
      <c r="R28"/>
      <c r="S28"/>
      <c r="T28"/>
      <c r="U28"/>
      <c r="V28"/>
    </row>
    <row r="29" spans="1:22" ht="15.75" x14ac:dyDescent="0.25">
      <c r="A29" t="s">
        <v>10</v>
      </c>
      <c r="B29" s="3">
        <v>0</v>
      </c>
      <c r="C29" s="3">
        <v>0</v>
      </c>
      <c r="D29" s="3">
        <v>228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3">
        <f>-SUM(B29:M29)</f>
        <v>-228</v>
      </c>
    </row>
    <row r="30" spans="1:22" ht="15.75" x14ac:dyDescent="0.25">
      <c r="A30" t="s">
        <v>11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3">
        <f t="shared" ref="N30:N32" si="7">-SUM(B30:M30)</f>
        <v>0</v>
      </c>
    </row>
    <row r="31" spans="1:22" ht="15.75" x14ac:dyDescent="0.25">
      <c r="A31" t="s">
        <v>12</v>
      </c>
      <c r="B31" s="3">
        <v>78</v>
      </c>
      <c r="C31" s="3">
        <v>78</v>
      </c>
      <c r="D31" s="3">
        <v>15</v>
      </c>
      <c r="E31" s="3">
        <v>15</v>
      </c>
      <c r="F31" s="3">
        <v>60</v>
      </c>
      <c r="G31" s="3">
        <v>15</v>
      </c>
      <c r="H31" s="3">
        <v>15</v>
      </c>
      <c r="I31" s="3">
        <v>50</v>
      </c>
      <c r="J31" s="3">
        <v>15</v>
      </c>
      <c r="K31" s="3">
        <v>20</v>
      </c>
      <c r="L31" s="3">
        <v>15</v>
      </c>
      <c r="M31" s="3">
        <v>15</v>
      </c>
      <c r="N31" s="13">
        <f t="shared" si="7"/>
        <v>-391</v>
      </c>
    </row>
    <row r="32" spans="1:22" ht="18" x14ac:dyDescent="0.25">
      <c r="A32" s="5" t="s">
        <v>4</v>
      </c>
      <c r="B32" s="3">
        <f>SUM(B29:B31)</f>
        <v>78</v>
      </c>
      <c r="C32" s="3">
        <f>SUM(C29:C31)</f>
        <v>78</v>
      </c>
      <c r="D32" s="3">
        <f t="shared" ref="D32:M32" si="8">SUM(D29:D31)</f>
        <v>243</v>
      </c>
      <c r="E32" s="3">
        <f t="shared" si="8"/>
        <v>15</v>
      </c>
      <c r="F32" s="3">
        <f t="shared" si="8"/>
        <v>60</v>
      </c>
      <c r="G32" s="3">
        <f t="shared" si="8"/>
        <v>15</v>
      </c>
      <c r="H32" s="3">
        <f t="shared" si="8"/>
        <v>15</v>
      </c>
      <c r="I32" s="3">
        <f t="shared" si="8"/>
        <v>50</v>
      </c>
      <c r="J32" s="3">
        <f t="shared" si="8"/>
        <v>15</v>
      </c>
      <c r="K32" s="3">
        <f t="shared" si="8"/>
        <v>20</v>
      </c>
      <c r="L32" s="3">
        <f t="shared" si="8"/>
        <v>15</v>
      </c>
      <c r="M32" s="3">
        <f t="shared" si="8"/>
        <v>15</v>
      </c>
      <c r="N32" s="13">
        <f t="shared" si="7"/>
        <v>-619</v>
      </c>
    </row>
    <row r="34" spans="1:22" s="1" customFormat="1" ht="23.25" x14ac:dyDescent="0.25">
      <c r="A34" s="1" t="s">
        <v>14</v>
      </c>
      <c r="O34"/>
      <c r="P34"/>
      <c r="Q34"/>
      <c r="R34"/>
      <c r="S34"/>
      <c r="T34"/>
      <c r="U34"/>
      <c r="V34"/>
    </row>
    <row r="35" spans="1:22" ht="15.75" x14ac:dyDescent="0.25">
      <c r="A35" t="s">
        <v>49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61.25</v>
      </c>
      <c r="H35" s="3">
        <v>0</v>
      </c>
      <c r="I35" s="3">
        <v>0</v>
      </c>
      <c r="J35" s="3">
        <v>0</v>
      </c>
      <c r="K35" s="3">
        <v>112</v>
      </c>
      <c r="L35" s="3">
        <v>111</v>
      </c>
      <c r="M35" s="3">
        <v>0</v>
      </c>
      <c r="N35" s="13">
        <f>-SUM(B35:M35)</f>
        <v>-284.25</v>
      </c>
    </row>
    <row r="36" spans="1:22" ht="15.75" x14ac:dyDescent="0.25">
      <c r="A36" t="s">
        <v>43</v>
      </c>
      <c r="B36" s="3">
        <v>17.989999999999998</v>
      </c>
      <c r="C36" s="3">
        <v>17.989999999999998</v>
      </c>
      <c r="D36" s="3">
        <v>17.989999999999998</v>
      </c>
      <c r="E36" s="3">
        <v>17.989999999999998</v>
      </c>
      <c r="F36" s="3">
        <v>17.989999999999998</v>
      </c>
      <c r="G36" s="3">
        <v>17.989999999999998</v>
      </c>
      <c r="H36" s="3">
        <v>17.989999999999998</v>
      </c>
      <c r="I36" s="3">
        <v>17.989999999999998</v>
      </c>
      <c r="J36" s="3">
        <v>17.989999999999998</v>
      </c>
      <c r="K36" s="3">
        <v>17.989999999999998</v>
      </c>
      <c r="L36" s="3">
        <v>26.38</v>
      </c>
      <c r="M36" s="3">
        <v>17.989999999999998</v>
      </c>
      <c r="N36" s="13">
        <f t="shared" ref="N36:N39" si="9">-SUM(B36:M36)</f>
        <v>-224.27</v>
      </c>
    </row>
    <row r="37" spans="1:22" ht="15.75" x14ac:dyDescent="0.25">
      <c r="A37" t="s">
        <v>27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20</v>
      </c>
      <c r="K37" s="3">
        <v>0</v>
      </c>
      <c r="L37" s="3">
        <v>0</v>
      </c>
      <c r="M37" s="3">
        <v>0</v>
      </c>
      <c r="N37" s="13">
        <f t="shared" si="9"/>
        <v>-20</v>
      </c>
    </row>
    <row r="38" spans="1:22" ht="15.75" x14ac:dyDescent="0.25">
      <c r="A38" t="s">
        <v>47</v>
      </c>
      <c r="B38" s="3">
        <v>247</v>
      </c>
      <c r="C38" s="3">
        <v>247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207</v>
      </c>
      <c r="L38" s="3">
        <v>200</v>
      </c>
      <c r="M38" s="3">
        <v>200</v>
      </c>
      <c r="N38" s="13">
        <f t="shared" si="9"/>
        <v>-1101</v>
      </c>
    </row>
    <row r="39" spans="1:22" ht="15.75" x14ac:dyDescent="0.25">
      <c r="A39" t="s">
        <v>50</v>
      </c>
      <c r="B39" s="3">
        <v>167</v>
      </c>
      <c r="C39" s="3">
        <v>167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660</v>
      </c>
      <c r="J39" s="3">
        <v>425</v>
      </c>
      <c r="K39" s="3">
        <v>22</v>
      </c>
      <c r="L39" s="3">
        <v>145</v>
      </c>
      <c r="M39" s="3">
        <v>0</v>
      </c>
      <c r="N39" s="13">
        <f t="shared" si="9"/>
        <v>-1586</v>
      </c>
    </row>
    <row r="40" spans="1:22" ht="23.25" x14ac:dyDescent="0.25">
      <c r="A40" s="1" t="s">
        <v>44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22" ht="15.75" x14ac:dyDescent="0.25">
      <c r="A41" t="s">
        <v>45</v>
      </c>
      <c r="K41" s="3">
        <v>61.77</v>
      </c>
      <c r="N41" s="14"/>
    </row>
    <row r="42" spans="1:22" ht="15.75" x14ac:dyDescent="0.25">
      <c r="A42" t="s">
        <v>46</v>
      </c>
      <c r="K42" s="3"/>
      <c r="N42" s="14"/>
    </row>
    <row r="43" spans="1:22" x14ac:dyDescent="0.25">
      <c r="N43" s="14"/>
    </row>
    <row r="44" spans="1:22" ht="18" x14ac:dyDescent="0.25">
      <c r="A44" s="5" t="s">
        <v>4</v>
      </c>
      <c r="B44" s="3">
        <f>SUM(B35:B39)</f>
        <v>431.99</v>
      </c>
      <c r="C44" s="3">
        <f>SUM(C35:C39)</f>
        <v>431.99</v>
      </c>
      <c r="D44" s="3">
        <f t="shared" ref="D44:M44" si="10">SUM(D35:D39)</f>
        <v>17.989999999999998</v>
      </c>
      <c r="E44" s="3">
        <f t="shared" si="10"/>
        <v>17.989999999999998</v>
      </c>
      <c r="F44" s="3">
        <f t="shared" si="10"/>
        <v>17.989999999999998</v>
      </c>
      <c r="G44" s="3">
        <f t="shared" si="10"/>
        <v>79.239999999999995</v>
      </c>
      <c r="H44" s="3">
        <f t="shared" si="10"/>
        <v>17.989999999999998</v>
      </c>
      <c r="I44" s="3">
        <f t="shared" si="10"/>
        <v>677.99</v>
      </c>
      <c r="J44" s="3">
        <f>SUM(J35:J39)</f>
        <v>462.99</v>
      </c>
      <c r="K44" s="3">
        <f t="shared" si="10"/>
        <v>358.99</v>
      </c>
      <c r="L44" s="3">
        <f t="shared" si="10"/>
        <v>482.38</v>
      </c>
      <c r="M44" s="3">
        <f t="shared" si="10"/>
        <v>217.99</v>
      </c>
      <c r="N44" s="13">
        <f>-SUM(B44:M44)</f>
        <v>-3215.5199999999995</v>
      </c>
    </row>
    <row r="45" spans="1:22" ht="15.75" x14ac:dyDescent="0.25">
      <c r="D45" s="3"/>
    </row>
    <row r="46" spans="1:22" ht="15.75" x14ac:dyDescent="0.25">
      <c r="A46" t="s">
        <v>19</v>
      </c>
      <c r="B46" s="3">
        <v>200</v>
      </c>
      <c r="C46" s="3">
        <v>200</v>
      </c>
      <c r="D46" s="3">
        <v>200</v>
      </c>
      <c r="E46" s="3">
        <v>200</v>
      </c>
      <c r="F46" s="3">
        <v>200</v>
      </c>
      <c r="G46" s="3">
        <v>200</v>
      </c>
      <c r="H46" s="3">
        <v>200</v>
      </c>
      <c r="I46" s="3">
        <v>200</v>
      </c>
      <c r="J46" s="3">
        <v>200</v>
      </c>
      <c r="K46" s="3">
        <v>200</v>
      </c>
      <c r="L46" s="3">
        <v>200</v>
      </c>
      <c r="M46" s="3">
        <v>200</v>
      </c>
      <c r="N46" s="13">
        <f t="shared" ref="N45:N47" si="11">-SUM(B46:M46)</f>
        <v>-2400</v>
      </c>
    </row>
    <row r="47" spans="1:22" ht="18" x14ac:dyDescent="0.25">
      <c r="A47" s="5" t="s">
        <v>39</v>
      </c>
      <c r="B47" s="6">
        <f>SUM(B46,B44,B32,B26)</f>
        <v>1626.69</v>
      </c>
      <c r="C47" s="6">
        <f>SUM(C46,C44,C32,C26)</f>
        <v>1626.69</v>
      </c>
      <c r="D47" s="6">
        <f t="shared" ref="D47:M47" si="12">SUM(D46,D44,D32,D26)</f>
        <v>1398.5700000000002</v>
      </c>
      <c r="E47" s="6">
        <f t="shared" si="12"/>
        <v>1170.5700000000002</v>
      </c>
      <c r="F47" s="6">
        <f t="shared" si="12"/>
        <v>1215.5700000000002</v>
      </c>
      <c r="G47" s="6">
        <f t="shared" si="12"/>
        <v>1231.8200000000002</v>
      </c>
      <c r="H47" s="6">
        <f t="shared" si="12"/>
        <v>1170.5700000000002</v>
      </c>
      <c r="I47" s="6">
        <f t="shared" si="12"/>
        <v>1865.5700000000002</v>
      </c>
      <c r="J47" s="6">
        <f t="shared" si="12"/>
        <v>1615.5700000000002</v>
      </c>
      <c r="K47" s="6">
        <f t="shared" si="12"/>
        <v>1516.5700000000002</v>
      </c>
      <c r="L47" s="6">
        <f t="shared" si="12"/>
        <v>1634.96</v>
      </c>
      <c r="M47" s="6">
        <f t="shared" si="12"/>
        <v>1370.5700000000002</v>
      </c>
      <c r="N47" s="13">
        <f t="shared" si="11"/>
        <v>-17443.719999999998</v>
      </c>
    </row>
    <row r="48" spans="1:22" ht="18" x14ac:dyDescent="0.25">
      <c r="A48" s="5" t="s">
        <v>26</v>
      </c>
      <c r="B48" s="6">
        <f>B7 - SUM(B46,B26,B44,B32) - B9</f>
        <v>123.30999999999995</v>
      </c>
      <c r="C48" s="6">
        <f>C7 - SUM(C46,C26,C44,C32) - C9</f>
        <v>3223.31</v>
      </c>
      <c r="D48" s="6">
        <f t="shared" ref="D48:M48" si="13">D7 - SUM(D46,D26,D44,D32) - D9</f>
        <v>451.43000000000006</v>
      </c>
      <c r="E48" s="6">
        <f t="shared" si="13"/>
        <v>579.43000000000006</v>
      </c>
      <c r="F48" s="6">
        <f t="shared" si="13"/>
        <v>534.43000000000006</v>
      </c>
      <c r="G48" s="6">
        <f t="shared" si="13"/>
        <v>518.18000000000006</v>
      </c>
      <c r="H48" s="6">
        <f t="shared" si="13"/>
        <v>579.43000000000006</v>
      </c>
      <c r="I48" s="6">
        <f t="shared" si="13"/>
        <v>-115.56999999999994</v>
      </c>
      <c r="J48" s="6">
        <f t="shared" si="13"/>
        <v>134.43000000000006</v>
      </c>
      <c r="K48" s="6">
        <f t="shared" si="13"/>
        <v>233.43000000000006</v>
      </c>
      <c r="L48" s="6">
        <f t="shared" si="13"/>
        <v>115.03999999999996</v>
      </c>
      <c r="M48" s="6">
        <f t="shared" si="13"/>
        <v>379.43000000000006</v>
      </c>
      <c r="N48" s="12">
        <f>SUM(C48:M48)</f>
        <v>6632.9700000000021</v>
      </c>
    </row>
  </sheetData>
  <mergeCells count="1">
    <mergeCell ref="N1:N3"/>
  </mergeCells>
  <conditionalFormatting sqref="A48:XFD4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gestion finnance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Le Menn</dc:creator>
  <cp:lastModifiedBy>Florian Le Menn</cp:lastModifiedBy>
  <dcterms:created xsi:type="dcterms:W3CDTF">2017-02-01T09:22:49Z</dcterms:created>
  <dcterms:modified xsi:type="dcterms:W3CDTF">2018-03-15T11:24:50Z</dcterms:modified>
</cp:coreProperties>
</file>